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lta.sm.ee/dhs/webdav/c4aee7ec8db707ee9294ee068e7b9d4162e0d6c9/46309090219/0f1729ae-a6aa-45e2-aa21-0ea97a94a6d2/"/>
    </mc:Choice>
  </mc:AlternateContent>
  <xr:revisionPtr revIDLastSave="0" documentId="13_ncr:40000001_{8AEBBC85-827C-48FB-9507-3F4C6AAF182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Leht1" sheetId="1" r:id="rId1"/>
  </sheets>
  <definedNames>
    <definedName name="_Toc114849247" localSheetId="0">Leht1!#REF!</definedName>
    <definedName name="_Toc225669463" localSheetId="0">Leht1!$I$2</definedName>
    <definedName name="_Toc225669464" localSheetId="0">Leht1!$F$3</definedName>
    <definedName name="_Toc358894120" localSheetId="0">Leht1!$I$4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H18" i="1"/>
  <c r="H17" i="1"/>
  <c r="E19" i="1"/>
  <c r="E15" i="1"/>
  <c r="E13" i="1" s="1"/>
  <c r="F16" i="1"/>
  <c r="F14" i="1"/>
  <c r="H14" i="1" s="1"/>
  <c r="F13" i="1" l="1"/>
  <c r="G16" i="1"/>
  <c r="G15" i="1" s="1"/>
  <c r="G13" i="1" s="1"/>
  <c r="G19" i="1"/>
  <c r="G20" i="1" s="1"/>
  <c r="K29" i="1" s="1"/>
  <c r="D15" i="1"/>
  <c r="D13" i="1" s="1"/>
  <c r="C15" i="1"/>
  <c r="C13" i="1" s="1"/>
  <c r="D21" i="1"/>
  <c r="E21" i="1"/>
  <c r="F21" i="1"/>
  <c r="D19" i="1"/>
  <c r="F19" i="1"/>
  <c r="C21" i="1"/>
  <c r="H19" i="1"/>
  <c r="K30" i="1" l="1"/>
  <c r="K31" i="1"/>
  <c r="G21" i="1"/>
  <c r="H21" i="1" s="1"/>
  <c r="H16" i="1"/>
  <c r="H13" i="1"/>
  <c r="H15" i="1"/>
  <c r="E20" i="1"/>
  <c r="G29" i="1" s="1"/>
  <c r="D20" i="1"/>
  <c r="F20" i="1"/>
  <c r="C20" i="1"/>
  <c r="H20" i="1" l="1"/>
  <c r="C22" i="1"/>
  <c r="G31" i="1"/>
  <c r="I29" i="1"/>
  <c r="E29" i="1"/>
  <c r="E31" i="1" s="1"/>
  <c r="C29" i="1"/>
  <c r="C30" i="1" s="1"/>
  <c r="G30" i="1"/>
  <c r="I31" i="1" l="1"/>
  <c r="M29" i="1"/>
  <c r="I30" i="1"/>
  <c r="E30" i="1"/>
  <c r="C31" i="1"/>
  <c r="M30" i="1" l="1"/>
</calcChain>
</file>

<file path=xl/sharedStrings.xml><?xml version="1.0" encoding="utf-8"?>
<sst xmlns="http://schemas.openxmlformats.org/spreadsheetml/2006/main" count="68" uniqueCount="44">
  <si>
    <t>"Sotsiaalkaitseministri 11.12.2023 käskkirjaga nr 163</t>
  </si>
  <si>
    <t>Lisa 1</t>
  </si>
  <si>
    <t>TAT eelarve kulukohtade kaupa</t>
  </si>
  <si>
    <t>TAT nimi: Mitmekülgse abivajadusega lastele teenuste väljatöötamine ja arendamine</t>
  </si>
  <si>
    <t xml:space="preserve"> </t>
  </si>
  <si>
    <t>TAT elluviija: Sotsiaalministeerium</t>
  </si>
  <si>
    <t>Aasta</t>
  </si>
  <si>
    <t>Kokku</t>
  </si>
  <si>
    <t>Rea nr</t>
  </si>
  <si>
    <t>Kulukoht</t>
  </si>
  <si>
    <t xml:space="preserve">Abikõlblik kulu </t>
  </si>
  <si>
    <t>1.</t>
  </si>
  <si>
    <t xml:space="preserve">TAT otsesed kulud </t>
  </si>
  <si>
    <t>1.1</t>
  </si>
  <si>
    <t>TAT juhtimiskulud (väljund)</t>
  </si>
  <si>
    <t>2.1.</t>
  </si>
  <si>
    <t>Mitmekülgse abivajadusega laste ja nende perede toetamine</t>
  </si>
  <si>
    <t>2.1.1.</t>
  </si>
  <si>
    <t>Sisutegevuste personalikulu</t>
  </si>
  <si>
    <t>2.1.2.</t>
  </si>
  <si>
    <t>2.1.3.</t>
  </si>
  <si>
    <t>TERVIKute arendustegevused</t>
  </si>
  <si>
    <t>3.</t>
  </si>
  <si>
    <t>Kaudsed kulud</t>
  </si>
  <si>
    <t>4.</t>
  </si>
  <si>
    <t>Kokku (rida 1 + rida 2)</t>
  </si>
  <si>
    <t>5.</t>
  </si>
  <si>
    <t>Otsesed personalikulud kokku</t>
  </si>
  <si>
    <t>6.</t>
  </si>
  <si>
    <t>TAT finantsplaan</t>
  </si>
  <si>
    <t>Finantsallikate jaotus</t>
  </si>
  <si>
    <t>Summa</t>
  </si>
  <si>
    <t>Osakaal (%)</t>
  </si>
  <si>
    <t>TAT eelarve kokku aastate kaupa</t>
  </si>
  <si>
    <t>1.2</t>
  </si>
  <si>
    <t>Abikõlblik kulu</t>
  </si>
  <si>
    <t>Mitmekülgse abivajadusega lastele teenuste väljatöötamine ja arendamine</t>
  </si>
  <si>
    <t>TAT abikõlblikkuse periood: 01.01.2024–31.12.2028</t>
  </si>
  <si>
    <t>Eelarve kokku (2024–2028)</t>
  </si>
  <si>
    <t>sh riiklik kaasfinantseering (30%)</t>
  </si>
  <si>
    <t>Mitmekülgse abivajadusega laste ja nende perede toetamise kulud</t>
  </si>
  <si>
    <t>sh ESF+ osalus (70%)</t>
  </si>
  <si>
    <t>kinnitatud toetuse andmise tingimuste „Mitmekülgse abivajadusega lastele teenuste väljatöötamine ja arendamine“ muutmine</t>
  </si>
  <si>
    <t>Sotsiaalministri {regDateTime} käskkiri nr {regNumber}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</si>
</sst>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r_-;\-* #,##0.00\ _k_r_-;_-* &quot;-&quot;??\ _k_r_-;_-@_-"/>
  </numFmts>
  <fonts count="1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8"/>
      <name val="Calibri"/>
      <family val="2"/>
      <charset val="186"/>
      <scheme val="minor"/>
    </font>
    <font>
      <b/>
      <sz val="10"/>
      <color rgb="FFFF0000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rgb="FFFF0000"/>
      <name val="Arial"/>
      <family val="2"/>
      <charset val="186"/>
    </font>
    <font>
      <sz val="10"/>
      <color theme="8" tint="-0.249977111117893"/>
      <name val="Arial"/>
      <family val="2"/>
      <charset val="186"/>
    </font>
    <font>
      <sz val="10"/>
      <color rgb="FF000000"/>
      <name val="Arial"/>
      <family val="2"/>
      <charset val="186"/>
    </font>
    <font>
      <sz val="9"/>
      <name val="Arial"/>
      <family val="2"/>
      <charset val="186"/>
    </font>
    <font>
      <sz val="9"/>
      <color rgb="FF000000"/>
      <name val="Arial"/>
    </font>
    <font>
      <sz val="9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</cellStyleXfs>
  <cellXfs count="89">
    <xf numFmtId="0" fontId="0" fillId="0" borderId="0" xfId="0"/>
    <xf numFmtId="3" fontId="2" fillId="0" borderId="0" xfId="0" applyNumberFormat="1" applyFont="1" applyAlignment="1">
      <alignment horizontal="right" vertical="center"/>
    </xf>
    <xf numFmtId="3" fontId="2" fillId="0" borderId="0" xfId="2" applyNumberFormat="1" applyFont="1" applyAlignment="1">
      <alignment vertical="center"/>
    </xf>
    <xf numFmtId="4" fontId="5" fillId="0" borderId="0" xfId="2" applyNumberFormat="1" applyFont="1"/>
    <xf numFmtId="0" fontId="6" fillId="0" borderId="0" xfId="0" applyFont="1" applyAlignment="1">
      <alignment horizontal="right" vertical="center"/>
    </xf>
    <xf numFmtId="0" fontId="2" fillId="0" borderId="0" xfId="2" applyFont="1" applyAlignment="1">
      <alignment horizontal="left"/>
    </xf>
    <xf numFmtId="0" fontId="7" fillId="0" borderId="0" xfId="0" applyFont="1"/>
    <xf numFmtId="0" fontId="3" fillId="0" borderId="0" xfId="2" applyAlignment="1">
      <alignment wrapText="1"/>
    </xf>
    <xf numFmtId="0" fontId="3" fillId="0" borderId="0" xfId="2" applyAlignment="1">
      <alignment horizontal="left"/>
    </xf>
    <xf numFmtId="0" fontId="3" fillId="2" borderId="0" xfId="2" applyFill="1" applyAlignment="1">
      <alignment wrapText="1"/>
    </xf>
    <xf numFmtId="3" fontId="7" fillId="0" borderId="0" xfId="0" applyNumberFormat="1" applyFont="1"/>
    <xf numFmtId="0" fontId="8" fillId="0" borderId="0" xfId="0" applyFont="1"/>
    <xf numFmtId="10" fontId="3" fillId="0" borderId="0" xfId="2" applyNumberFormat="1" applyAlignment="1">
      <alignment vertical="top" wrapText="1"/>
    </xf>
    <xf numFmtId="49" fontId="2" fillId="0" borderId="1" xfId="0" applyNumberFormat="1" applyFont="1" applyBorder="1" applyAlignment="1">
      <alignment vertical="top"/>
    </xf>
    <xf numFmtId="0" fontId="2" fillId="0" borderId="1" xfId="2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wrapText="1"/>
    </xf>
    <xf numFmtId="0" fontId="2" fillId="0" borderId="1" xfId="2" applyFont="1" applyBorder="1" applyAlignment="1">
      <alignment vertical="top" wrapText="1"/>
    </xf>
    <xf numFmtId="49" fontId="2" fillId="0" borderId="1" xfId="2" applyNumberFormat="1" applyFont="1" applyBorder="1" applyAlignment="1">
      <alignment vertical="center"/>
    </xf>
    <xf numFmtId="3" fontId="0" fillId="0" borderId="0" xfId="0" applyNumberFormat="1"/>
    <xf numFmtId="3" fontId="5" fillId="0" borderId="0" xfId="0" applyNumberFormat="1" applyFont="1"/>
    <xf numFmtId="10" fontId="3" fillId="0" borderId="0" xfId="2" applyNumberFormat="1" applyAlignment="1">
      <alignment vertical="center"/>
    </xf>
    <xf numFmtId="49" fontId="2" fillId="0" borderId="0" xfId="2" applyNumberFormat="1" applyFont="1" applyAlignment="1">
      <alignment horizontal="left" vertical="top"/>
    </xf>
    <xf numFmtId="0" fontId="2" fillId="0" borderId="0" xfId="2" applyFont="1" applyAlignment="1">
      <alignment wrapText="1"/>
    </xf>
    <xf numFmtId="3" fontId="3" fillId="2" borderId="0" xfId="2" applyNumberFormat="1" applyFill="1" applyAlignment="1">
      <alignment horizontal="right"/>
    </xf>
    <xf numFmtId="3" fontId="3" fillId="0" borderId="0" xfId="2" applyNumberFormat="1" applyAlignment="1">
      <alignment horizontal="right"/>
    </xf>
    <xf numFmtId="0" fontId="2" fillId="0" borderId="1" xfId="2" applyFont="1" applyBorder="1" applyAlignment="1">
      <alignment horizontal="center" vertical="top" wrapText="1"/>
    </xf>
    <xf numFmtId="3" fontId="2" fillId="0" borderId="1" xfId="2" applyNumberFormat="1" applyFont="1" applyBorder="1" applyAlignment="1">
      <alignment horizontal="center" vertical="top" wrapText="1"/>
    </xf>
    <xf numFmtId="0" fontId="2" fillId="0" borderId="1" xfId="2" applyFont="1" applyBorder="1" applyAlignment="1">
      <alignment vertical="top" wrapText="1" shrinkToFit="1"/>
    </xf>
    <xf numFmtId="3" fontId="2" fillId="2" borderId="1" xfId="2" applyNumberFormat="1" applyFont="1" applyFill="1" applyBorder="1" applyAlignment="1">
      <alignment vertical="top"/>
    </xf>
    <xf numFmtId="0" fontId="3" fillId="0" borderId="1" xfId="2" applyBorder="1" applyAlignment="1">
      <alignment vertical="top" wrapText="1" shrinkToFit="1"/>
    </xf>
    <xf numFmtId="3" fontId="3" fillId="2" borderId="1" xfId="2" applyNumberFormat="1" applyFill="1" applyBorder="1" applyAlignment="1">
      <alignment vertical="top"/>
    </xf>
    <xf numFmtId="3" fontId="3" fillId="0" borderId="1" xfId="2" applyNumberFormat="1" applyBorder="1" applyAlignment="1">
      <alignment vertical="top"/>
    </xf>
    <xf numFmtId="0" fontId="3" fillId="2" borderId="1" xfId="0" applyFont="1" applyFill="1" applyBorder="1" applyAlignment="1">
      <alignment horizontal="left" vertical="top" wrapText="1"/>
    </xf>
    <xf numFmtId="3" fontId="3" fillId="0" borderId="1" xfId="2" applyNumberFormat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3" fontId="2" fillId="0" borderId="1" xfId="2" applyNumberFormat="1" applyFont="1" applyBorder="1" applyAlignment="1">
      <alignment vertical="top" wrapText="1"/>
    </xf>
    <xf numFmtId="3" fontId="8" fillId="0" borderId="0" xfId="0" applyNumberFormat="1" applyFont="1"/>
    <xf numFmtId="3" fontId="2" fillId="2" borderId="1" xfId="0" applyNumberFormat="1" applyFont="1" applyFill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 wrapText="1"/>
    </xf>
    <xf numFmtId="3" fontId="7" fillId="0" borderId="3" xfId="0" applyNumberFormat="1" applyFont="1" applyBorder="1" applyAlignment="1">
      <alignment vertical="center"/>
    </xf>
    <xf numFmtId="3" fontId="2" fillId="2" borderId="3" xfId="0" applyNumberFormat="1" applyFont="1" applyFill="1" applyBorder="1" applyAlignment="1">
      <alignment vertical="center" wrapText="1"/>
    </xf>
    <xf numFmtId="3" fontId="6" fillId="0" borderId="4" xfId="0" applyNumberFormat="1" applyFont="1" applyBorder="1" applyAlignment="1">
      <alignment vertical="center"/>
    </xf>
    <xf numFmtId="3" fontId="2" fillId="2" borderId="4" xfId="0" applyNumberFormat="1" applyFont="1" applyFill="1" applyBorder="1" applyAlignment="1">
      <alignment vertical="center" wrapText="1"/>
    </xf>
    <xf numFmtId="0" fontId="2" fillId="2" borderId="1" xfId="2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3" fontId="7" fillId="2" borderId="3" xfId="0" applyNumberFormat="1" applyFont="1" applyFill="1" applyBorder="1" applyAlignment="1">
      <alignment vertical="center"/>
    </xf>
    <xf numFmtId="3" fontId="6" fillId="2" borderId="4" xfId="0" applyNumberFormat="1" applyFont="1" applyFill="1" applyBorder="1" applyAlignment="1">
      <alignment vertical="center"/>
    </xf>
    <xf numFmtId="0" fontId="7" fillId="2" borderId="0" xfId="0" applyFont="1" applyFill="1"/>
    <xf numFmtId="3" fontId="6" fillId="2" borderId="5" xfId="0" applyNumberFormat="1" applyFont="1" applyFill="1" applyBorder="1" applyAlignment="1">
      <alignment vertical="center"/>
    </xf>
    <xf numFmtId="3" fontId="6" fillId="0" borderId="5" xfId="0" applyNumberFormat="1" applyFont="1" applyBorder="1" applyAlignment="1">
      <alignment vertical="center"/>
    </xf>
    <xf numFmtId="0" fontId="2" fillId="0" borderId="2" xfId="0" applyFont="1" applyBorder="1" applyAlignment="1">
      <alignment vertical="top" wrapText="1"/>
    </xf>
    <xf numFmtId="1" fontId="2" fillId="2" borderId="3" xfId="0" applyNumberFormat="1" applyFont="1" applyFill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3" fontId="2" fillId="2" borderId="6" xfId="0" applyNumberFormat="1" applyFont="1" applyFill="1" applyBorder="1" applyAlignment="1">
      <alignment vertical="center" wrapText="1"/>
    </xf>
    <xf numFmtId="3" fontId="2" fillId="0" borderId="6" xfId="0" applyNumberFormat="1" applyFont="1" applyBorder="1" applyAlignment="1">
      <alignment vertical="center" wrapText="1"/>
    </xf>
    <xf numFmtId="3" fontId="6" fillId="0" borderId="7" xfId="0" applyNumberFormat="1" applyFont="1" applyBorder="1" applyAlignment="1">
      <alignment vertical="center"/>
    </xf>
    <xf numFmtId="3" fontId="2" fillId="2" borderId="5" xfId="0" applyNumberFormat="1" applyFont="1" applyFill="1" applyBorder="1" applyAlignment="1">
      <alignment vertical="center" wrapText="1"/>
    </xf>
    <xf numFmtId="0" fontId="9" fillId="0" borderId="0" xfId="0" applyFont="1"/>
    <xf numFmtId="3" fontId="2" fillId="2" borderId="5" xfId="0" applyNumberFormat="1" applyFont="1" applyFill="1" applyBorder="1" applyAlignment="1">
      <alignment vertical="center"/>
    </xf>
    <xf numFmtId="0" fontId="7" fillId="0" borderId="0" xfId="0" applyFont="1" applyAlignment="1">
      <alignment horizontal="right"/>
    </xf>
    <xf numFmtId="0" fontId="10" fillId="0" borderId="0" xfId="2" applyFont="1" applyAlignment="1">
      <alignment horizontal="left"/>
    </xf>
    <xf numFmtId="0" fontId="3" fillId="0" borderId="1" xfId="2" applyBorder="1" applyAlignment="1">
      <alignment horizontal="left" vertical="top"/>
    </xf>
    <xf numFmtId="0" fontId="2" fillId="0" borderId="1" xfId="2" applyFont="1" applyBorder="1" applyAlignment="1">
      <alignment horizontal="left" vertical="top"/>
    </xf>
    <xf numFmtId="3" fontId="7" fillId="0" borderId="1" xfId="0" applyNumberFormat="1" applyFont="1" applyBorder="1"/>
    <xf numFmtId="49" fontId="3" fillId="0" borderId="1" xfId="2" applyNumberFormat="1" applyBorder="1" applyAlignment="1">
      <alignment horizontal="left" vertical="top"/>
    </xf>
    <xf numFmtId="3" fontId="3" fillId="0" borderId="1" xfId="0" applyNumberFormat="1" applyFont="1" applyBorder="1"/>
    <xf numFmtId="10" fontId="11" fillId="2" borderId="0" xfId="2" applyNumberFormat="1" applyFont="1" applyFill="1" applyAlignment="1">
      <alignment vertical="center"/>
    </xf>
    <xf numFmtId="10" fontId="11" fillId="2" borderId="0" xfId="2" applyNumberFormat="1" applyFont="1" applyFill="1" applyAlignment="1">
      <alignment horizontal="right" vertical="center"/>
    </xf>
    <xf numFmtId="0" fontId="12" fillId="0" borderId="0" xfId="0" applyFont="1"/>
    <xf numFmtId="10" fontId="3" fillId="2" borderId="0" xfId="2" applyNumberFormat="1" applyFill="1" applyAlignment="1">
      <alignment vertical="center"/>
    </xf>
    <xf numFmtId="0" fontId="13" fillId="0" borderId="0" xfId="0" applyFont="1" applyAlignment="1">
      <alignment horizontal="left"/>
    </xf>
    <xf numFmtId="3" fontId="2" fillId="0" borderId="1" xfId="3" applyNumberFormat="1" applyFont="1" applyBorder="1" applyAlignment="1">
      <alignment horizontal="center" vertical="top"/>
    </xf>
    <xf numFmtId="3" fontId="2" fillId="0" borderId="1" xfId="3" applyNumberFormat="1" applyFont="1" applyBorder="1" applyAlignment="1">
      <alignment horizontal="center" vertical="top" wrapText="1"/>
    </xf>
    <xf numFmtId="1" fontId="2" fillId="0" borderId="1" xfId="1" applyNumberFormat="1" applyFont="1" applyBorder="1" applyAlignment="1">
      <alignment horizontal="center" vertical="center" wrapText="1"/>
    </xf>
    <xf numFmtId="1" fontId="2" fillId="0" borderId="3" xfId="1" applyNumberFormat="1" applyFont="1" applyBorder="1" applyAlignment="1">
      <alignment horizontal="center" vertical="center" wrapText="1"/>
    </xf>
    <xf numFmtId="10" fontId="11" fillId="2" borderId="0" xfId="2" applyNumberFormat="1" applyFont="1" applyFill="1" applyAlignment="1">
      <alignment horizontal="right" vertical="top" wrapText="1"/>
    </xf>
    <xf numFmtId="0" fontId="7" fillId="0" borderId="0" xfId="0" applyFont="1" applyAlignment="1">
      <alignment horizontal="left" wrapText="1"/>
    </xf>
  </cellXfs>
  <cellStyles count="4">
    <cellStyle name="Koma" xfId="1" builtinId="3"/>
    <cellStyle name="Koma 2" xfId="3" xr:uid="{DD255A0F-6187-4318-91B2-52AD283F4A8A}"/>
    <cellStyle name="Normaallaad" xfId="0" builtinId="0"/>
    <cellStyle name="Normaallaad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zoomScale="90" zoomScaleNormal="90" workbookViewId="0">
      <selection activeCell="G1" sqref="G1"/>
    </sheetView>
  </sheetViews>
  <sheetFormatPr defaultColWidth="9.1796875" defaultRowHeight="12.5" x14ac:dyDescent="0.25"/>
  <cols>
    <col min="1" max="1" width="8.1796875" style="6" bestFit="1" customWidth="1"/>
    <col min="2" max="2" width="53" style="6" customWidth="1"/>
    <col min="3" max="4" width="13.81640625" style="6" bestFit="1" customWidth="1"/>
    <col min="5" max="7" width="13.90625" style="6" bestFit="1" customWidth="1"/>
    <col min="8" max="8" width="12.08984375" style="6" customWidth="1"/>
    <col min="9" max="9" width="13.6328125" style="6" customWidth="1"/>
    <col min="10" max="10" width="10.81640625" style="6" bestFit="1" customWidth="1"/>
    <col min="11" max="11" width="11.54296875" style="6" bestFit="1" customWidth="1"/>
    <col min="12" max="12" width="10.81640625" style="6" bestFit="1" customWidth="1"/>
    <col min="13" max="13" width="11.54296875" style="6" bestFit="1" customWidth="1"/>
    <col min="14" max="14" width="10.90625" style="6" customWidth="1"/>
    <col min="15" max="16384" width="9.1796875" style="6"/>
  </cols>
  <sheetData>
    <row r="1" spans="1:14" x14ac:dyDescent="0.25">
      <c r="G1" s="82" t="s">
        <v>43</v>
      </c>
      <c r="H1" s="80"/>
      <c r="I1" s="82"/>
    </row>
    <row r="2" spans="1:14" x14ac:dyDescent="0.25">
      <c r="F2" s="78"/>
      <c r="G2" s="81"/>
      <c r="H2" s="81"/>
      <c r="I2" s="79" t="s">
        <v>0</v>
      </c>
      <c r="J2" s="26"/>
      <c r="K2" s="26"/>
    </row>
    <row r="3" spans="1:14" ht="12.75" customHeight="1" x14ac:dyDescent="0.25">
      <c r="F3" s="87" t="s">
        <v>42</v>
      </c>
      <c r="G3" s="87"/>
      <c r="H3" s="87"/>
      <c r="I3" s="87"/>
      <c r="J3" s="12"/>
      <c r="K3" s="12"/>
    </row>
    <row r="4" spans="1:14" x14ac:dyDescent="0.25">
      <c r="F4" s="87"/>
      <c r="G4" s="87"/>
      <c r="H4" s="87"/>
      <c r="I4" s="87"/>
    </row>
    <row r="5" spans="1:14" ht="13" x14ac:dyDescent="0.25">
      <c r="H5" s="4"/>
      <c r="I5" s="4" t="s">
        <v>1</v>
      </c>
    </row>
    <row r="6" spans="1:14" ht="13" x14ac:dyDescent="0.3">
      <c r="A6" s="5" t="s">
        <v>2</v>
      </c>
      <c r="B6" s="7"/>
      <c r="I6" s="4"/>
    </row>
    <row r="7" spans="1:14" ht="13" x14ac:dyDescent="0.25">
      <c r="A7" s="72" t="s">
        <v>37</v>
      </c>
      <c r="B7" s="9"/>
      <c r="I7" s="4"/>
    </row>
    <row r="8" spans="1:14" ht="14.15" customHeight="1" x14ac:dyDescent="0.25">
      <c r="A8" s="8" t="s">
        <v>3</v>
      </c>
      <c r="B8" s="88" t="s">
        <v>36</v>
      </c>
      <c r="C8" s="88"/>
      <c r="I8" s="42"/>
    </row>
    <row r="9" spans="1:14" x14ac:dyDescent="0.25">
      <c r="A9" s="8" t="s">
        <v>5</v>
      </c>
      <c r="B9" s="7"/>
      <c r="C9" s="69" t="s">
        <v>4</v>
      </c>
    </row>
    <row r="11" spans="1:14" ht="12.75" customHeight="1" x14ac:dyDescent="0.3">
      <c r="A11" s="13"/>
      <c r="B11" s="16" t="s">
        <v>6</v>
      </c>
      <c r="C11" s="52">
        <v>2024</v>
      </c>
      <c r="D11" s="52">
        <v>2025</v>
      </c>
      <c r="E11" s="14">
        <v>2026</v>
      </c>
      <c r="F11" s="14">
        <v>2027</v>
      </c>
      <c r="G11" s="14">
        <v>2028</v>
      </c>
      <c r="H11" s="85" t="s">
        <v>7</v>
      </c>
    </row>
    <row r="12" spans="1:14" ht="13" x14ac:dyDescent="0.25">
      <c r="A12" s="15" t="s">
        <v>8</v>
      </c>
      <c r="B12" s="16" t="s">
        <v>9</v>
      </c>
      <c r="C12" s="63" t="s">
        <v>10</v>
      </c>
      <c r="D12" s="63" t="s">
        <v>10</v>
      </c>
      <c r="E12" s="64" t="s">
        <v>10</v>
      </c>
      <c r="F12" s="64" t="s">
        <v>10</v>
      </c>
      <c r="G12" s="64" t="s">
        <v>35</v>
      </c>
      <c r="H12" s="86"/>
    </row>
    <row r="13" spans="1:14" ht="13" customHeight="1" x14ac:dyDescent="0.25">
      <c r="A13" s="17" t="s">
        <v>11</v>
      </c>
      <c r="B13" s="62" t="s">
        <v>12</v>
      </c>
      <c r="C13" s="70">
        <f>SUM(C14+C15)</f>
        <v>110603.21</v>
      </c>
      <c r="D13" s="60">
        <f t="shared" ref="D13" si="0">SUM(D14+D15)</f>
        <v>315000</v>
      </c>
      <c r="E13" s="61">
        <f>SUM(E14+E15)</f>
        <v>1045705</v>
      </c>
      <c r="F13" s="67">
        <f>SUM(F14+F15)</f>
        <v>2151877.7999999998</v>
      </c>
      <c r="G13" s="61">
        <f>SUM(G14+G15)</f>
        <v>2015129.29</v>
      </c>
      <c r="H13" s="68">
        <f t="shared" ref="H13:H21" si="1">SUM(C13:G13)</f>
        <v>5638315.2999999998</v>
      </c>
    </row>
    <row r="14" spans="1:14" ht="13" customHeight="1" x14ac:dyDescent="0.25">
      <c r="A14" s="17" t="s">
        <v>13</v>
      </c>
      <c r="B14" s="18" t="s">
        <v>14</v>
      </c>
      <c r="C14" s="65">
        <v>12153.88</v>
      </c>
      <c r="D14" s="65">
        <v>15000</v>
      </c>
      <c r="E14" s="66">
        <v>21000</v>
      </c>
      <c r="F14" s="66">
        <f>E14*0.05+E14</f>
        <v>22050</v>
      </c>
      <c r="G14" s="66">
        <v>23000</v>
      </c>
      <c r="H14" s="65">
        <f t="shared" si="1"/>
        <v>93203.88</v>
      </c>
      <c r="I14" s="10"/>
      <c r="J14" s="11"/>
    </row>
    <row r="15" spans="1:14" ht="13.5" customHeight="1" x14ac:dyDescent="0.25">
      <c r="A15" s="17" t="s">
        <v>15</v>
      </c>
      <c r="B15" s="18" t="s">
        <v>16</v>
      </c>
      <c r="C15" s="53">
        <f>C16+C17</f>
        <v>98449.33</v>
      </c>
      <c r="D15" s="53">
        <f t="shared" ref="D15" si="2">D16+D17</f>
        <v>300000</v>
      </c>
      <c r="E15" s="44">
        <f>E16+E17+E18</f>
        <v>1024705</v>
      </c>
      <c r="F15" s="44">
        <f>F16+F17+F18</f>
        <v>2129827.7999999998</v>
      </c>
      <c r="G15" s="44">
        <f>G16+G17+G18</f>
        <v>1992129.29</v>
      </c>
      <c r="H15" s="43">
        <f t="shared" si="1"/>
        <v>5545111.4199999999</v>
      </c>
      <c r="I15" s="42"/>
      <c r="J15" s="11" t="s">
        <v>4</v>
      </c>
    </row>
    <row r="16" spans="1:14" ht="13" x14ac:dyDescent="0.25">
      <c r="A16" s="19" t="s">
        <v>17</v>
      </c>
      <c r="B16" s="40" t="s">
        <v>18</v>
      </c>
      <c r="C16" s="54">
        <v>45235.12</v>
      </c>
      <c r="D16" s="54">
        <v>50000</v>
      </c>
      <c r="E16" s="47">
        <v>102276</v>
      </c>
      <c r="F16" s="47">
        <f>E16*0.05+E16</f>
        <v>107389.8</v>
      </c>
      <c r="G16" s="47">
        <f>F16*0.05+F16</f>
        <v>112759.29000000001</v>
      </c>
      <c r="H16" s="43">
        <f t="shared" si="1"/>
        <v>417660.20999999996</v>
      </c>
      <c r="I16" s="11"/>
      <c r="L16" s="2"/>
      <c r="M16" s="1"/>
      <c r="N16" s="10"/>
    </row>
    <row r="17" spans="1:14" ht="26.75" customHeight="1" x14ac:dyDescent="0.3">
      <c r="A17" s="19" t="s">
        <v>19</v>
      </c>
      <c r="B17" s="21" t="s">
        <v>40</v>
      </c>
      <c r="C17" s="55">
        <v>53214.21</v>
      </c>
      <c r="D17" s="55">
        <v>250000</v>
      </c>
      <c r="E17" s="45">
        <v>808429</v>
      </c>
      <c r="F17" s="45">
        <v>1022438</v>
      </c>
      <c r="G17" s="45">
        <v>1165744</v>
      </c>
      <c r="H17" s="43">
        <f t="shared" si="1"/>
        <v>3299825.21</v>
      </c>
      <c r="J17" s="10" t="s">
        <v>4</v>
      </c>
      <c r="L17" s="3"/>
      <c r="M17" s="3"/>
      <c r="N17" s="10"/>
    </row>
    <row r="18" spans="1:14" ht="13" x14ac:dyDescent="0.3">
      <c r="A18" s="19" t="s">
        <v>20</v>
      </c>
      <c r="B18" s="21" t="s">
        <v>21</v>
      </c>
      <c r="C18" s="55">
        <v>0</v>
      </c>
      <c r="D18" s="55">
        <v>0</v>
      </c>
      <c r="E18" s="45">
        <v>114000</v>
      </c>
      <c r="F18" s="45">
        <v>1000000</v>
      </c>
      <c r="G18" s="45">
        <v>713626</v>
      </c>
      <c r="H18" s="43">
        <f t="shared" si="1"/>
        <v>1827626</v>
      </c>
      <c r="L18" s="3"/>
      <c r="M18" s="3"/>
      <c r="N18" s="10"/>
    </row>
    <row r="19" spans="1:14" ht="13" x14ac:dyDescent="0.25">
      <c r="A19" s="19" t="s">
        <v>22</v>
      </c>
      <c r="B19" s="20" t="s">
        <v>23</v>
      </c>
      <c r="C19" s="56">
        <v>8608.3799999999992</v>
      </c>
      <c r="D19" s="56">
        <f t="shared" ref="D19:G19" si="3">(D14+D16)*0.15</f>
        <v>9750</v>
      </c>
      <c r="E19" s="46">
        <f>(E14+E16)*0.15</f>
        <v>18491.399999999998</v>
      </c>
      <c r="F19" s="46">
        <f t="shared" si="3"/>
        <v>19415.97</v>
      </c>
      <c r="G19" s="46">
        <f t="shared" si="3"/>
        <v>20363.893500000002</v>
      </c>
      <c r="H19" s="43">
        <f t="shared" si="1"/>
        <v>76629.643500000006</v>
      </c>
      <c r="I19" s="10"/>
      <c r="J19" s="11"/>
    </row>
    <row r="20" spans="1:14" ht="13" x14ac:dyDescent="0.3">
      <c r="A20" s="19" t="s">
        <v>24</v>
      </c>
      <c r="B20" s="22" t="s">
        <v>25</v>
      </c>
      <c r="C20" s="56">
        <f>C13+C19</f>
        <v>119211.59000000001</v>
      </c>
      <c r="D20" s="56">
        <f t="shared" ref="D20:G20" si="4">D13+D19</f>
        <v>324750</v>
      </c>
      <c r="E20" s="46">
        <f t="shared" si="4"/>
        <v>1064196.3999999999</v>
      </c>
      <c r="F20" s="46">
        <f t="shared" si="4"/>
        <v>2171293.77</v>
      </c>
      <c r="G20" s="46">
        <f t="shared" si="4"/>
        <v>2035493.1835</v>
      </c>
      <c r="H20" s="43">
        <f t="shared" si="1"/>
        <v>5714944.9435000001</v>
      </c>
      <c r="I20" s="10"/>
      <c r="J20" s="10"/>
      <c r="K20" s="25" t="s">
        <v>4</v>
      </c>
    </row>
    <row r="21" spans="1:14" ht="13" x14ac:dyDescent="0.25">
      <c r="A21" s="23" t="s">
        <v>26</v>
      </c>
      <c r="B21" s="22" t="s">
        <v>27</v>
      </c>
      <c r="C21" s="55">
        <f>C14+C16</f>
        <v>57389</v>
      </c>
      <c r="D21" s="57">
        <f t="shared" ref="D21:G21" si="5">D14+D16</f>
        <v>65000</v>
      </c>
      <c r="E21" s="48">
        <f t="shared" si="5"/>
        <v>123276</v>
      </c>
      <c r="F21" s="48">
        <f t="shared" si="5"/>
        <v>129439.8</v>
      </c>
      <c r="G21" s="48">
        <f t="shared" si="5"/>
        <v>135759.29</v>
      </c>
      <c r="H21" s="49">
        <f t="shared" si="1"/>
        <v>510864.08999999997</v>
      </c>
      <c r="J21" s="10"/>
      <c r="K21" s="10" t="s">
        <v>4</v>
      </c>
      <c r="L21" s="6" t="s">
        <v>4</v>
      </c>
    </row>
    <row r="22" spans="1:14" ht="13" x14ac:dyDescent="0.25">
      <c r="A22" s="23" t="s">
        <v>28</v>
      </c>
      <c r="B22" s="41" t="s">
        <v>38</v>
      </c>
      <c r="C22" s="56">
        <f>C20+D20+E20+F20+G20</f>
        <v>5714944.9435000001</v>
      </c>
      <c r="D22" s="58"/>
      <c r="E22" s="50"/>
      <c r="F22" s="50"/>
      <c r="G22" s="50"/>
      <c r="H22" s="51"/>
      <c r="I22" s="10"/>
    </row>
    <row r="23" spans="1:14" x14ac:dyDescent="0.25">
      <c r="C23" s="59"/>
      <c r="D23" s="59"/>
      <c r="E23" s="10" t="s">
        <v>4</v>
      </c>
      <c r="I23" s="10"/>
      <c r="J23" s="42"/>
    </row>
    <row r="24" spans="1:14" x14ac:dyDescent="0.25">
      <c r="B24" s="71"/>
      <c r="C24" s="10"/>
      <c r="D24" s="10"/>
      <c r="E24" s="10"/>
    </row>
    <row r="25" spans="1:14" ht="14.5" x14ac:dyDescent="0.35">
      <c r="A25" s="27" t="s">
        <v>29</v>
      </c>
      <c r="B25" s="28"/>
      <c r="C25" s="29"/>
      <c r="D25" s="29"/>
      <c r="E25" s="29"/>
      <c r="F25" s="29" t="s">
        <v>4</v>
      </c>
      <c r="G25" s="29"/>
      <c r="H25" s="29"/>
      <c r="I25" s="24"/>
      <c r="J25" s="30"/>
      <c r="K25" s="30"/>
    </row>
    <row r="26" spans="1:14" x14ac:dyDescent="0.25">
      <c r="A26" s="8"/>
      <c r="B26" s="7"/>
      <c r="C26" s="30"/>
      <c r="D26" s="30"/>
      <c r="E26" s="30"/>
      <c r="F26" s="30"/>
      <c r="G26" s="30"/>
      <c r="H26" s="30"/>
      <c r="I26" s="30"/>
      <c r="J26" s="30"/>
      <c r="K26" s="30"/>
    </row>
    <row r="27" spans="1:14" ht="14.75" customHeight="1" x14ac:dyDescent="0.25">
      <c r="A27" s="73"/>
      <c r="B27" s="31" t="s">
        <v>6</v>
      </c>
      <c r="C27" s="83">
        <v>2024</v>
      </c>
      <c r="D27" s="83"/>
      <c r="E27" s="83">
        <v>2025</v>
      </c>
      <c r="F27" s="83"/>
      <c r="G27" s="83">
        <v>2026</v>
      </c>
      <c r="H27" s="83"/>
      <c r="I27" s="83">
        <v>2027</v>
      </c>
      <c r="J27" s="83"/>
      <c r="K27" s="83">
        <v>2028</v>
      </c>
      <c r="L27" s="83"/>
      <c r="M27" s="84" t="s">
        <v>7</v>
      </c>
      <c r="N27" s="84"/>
    </row>
    <row r="28" spans="1:14" ht="13.25" customHeight="1" x14ac:dyDescent="0.25">
      <c r="A28" s="31" t="s">
        <v>8</v>
      </c>
      <c r="B28" s="31" t="s">
        <v>30</v>
      </c>
      <c r="C28" s="32" t="s">
        <v>31</v>
      </c>
      <c r="D28" s="32" t="s">
        <v>32</v>
      </c>
      <c r="E28" s="32" t="s">
        <v>31</v>
      </c>
      <c r="F28" s="32" t="s">
        <v>32</v>
      </c>
      <c r="G28" s="32" t="s">
        <v>31</v>
      </c>
      <c r="H28" s="32" t="s">
        <v>32</v>
      </c>
      <c r="I28" s="32" t="s">
        <v>31</v>
      </c>
      <c r="J28" s="32" t="s">
        <v>32</v>
      </c>
      <c r="K28" s="32" t="s">
        <v>31</v>
      </c>
      <c r="L28" s="32" t="s">
        <v>32</v>
      </c>
      <c r="M28" s="32" t="s">
        <v>31</v>
      </c>
      <c r="N28" s="32" t="s">
        <v>32</v>
      </c>
    </row>
    <row r="29" spans="1:14" ht="13" x14ac:dyDescent="0.25">
      <c r="A29" s="74">
        <v>1</v>
      </c>
      <c r="B29" s="33" t="s">
        <v>33</v>
      </c>
      <c r="C29" s="77">
        <f>C20</f>
        <v>119211.59000000001</v>
      </c>
      <c r="D29" s="37">
        <v>100</v>
      </c>
      <c r="E29" s="75">
        <f>D20</f>
        <v>324750</v>
      </c>
      <c r="F29" s="37">
        <v>100</v>
      </c>
      <c r="G29" s="75">
        <f>E20</f>
        <v>1064196.3999999999</v>
      </c>
      <c r="H29" s="37">
        <v>100</v>
      </c>
      <c r="I29" s="75">
        <f>F20</f>
        <v>2171293.77</v>
      </c>
      <c r="J29" s="37">
        <v>100</v>
      </c>
      <c r="K29" s="75">
        <f>G20</f>
        <v>2035493.1835</v>
      </c>
      <c r="L29" s="37">
        <v>100</v>
      </c>
      <c r="M29" s="34">
        <f>SUM(C29+E29+G29+I29+K29)</f>
        <v>5714944.9435000001</v>
      </c>
      <c r="N29" s="37">
        <v>100</v>
      </c>
    </row>
    <row r="30" spans="1:14" x14ac:dyDescent="0.25">
      <c r="A30" s="76" t="s">
        <v>13</v>
      </c>
      <c r="B30" s="35" t="s">
        <v>41</v>
      </c>
      <c r="C30" s="36">
        <f>C29*0.7</f>
        <v>83448.112999999998</v>
      </c>
      <c r="D30" s="37">
        <v>70</v>
      </c>
      <c r="E30" s="36">
        <f>E29*0.7</f>
        <v>227325</v>
      </c>
      <c r="F30" s="37">
        <v>70</v>
      </c>
      <c r="G30" s="36">
        <f>G29*0.7</f>
        <v>744937.47999999986</v>
      </c>
      <c r="H30" s="37">
        <v>70</v>
      </c>
      <c r="I30" s="36">
        <f>I29*0.7</f>
        <v>1519905.639</v>
      </c>
      <c r="J30" s="37">
        <v>70</v>
      </c>
      <c r="K30" s="36">
        <f>K29*0.7</f>
        <v>1424845.2284500001</v>
      </c>
      <c r="L30" s="37">
        <v>70</v>
      </c>
      <c r="M30" s="37">
        <f>M29*0.7</f>
        <v>4000461.4604499997</v>
      </c>
      <c r="N30" s="37">
        <v>70</v>
      </c>
    </row>
    <row r="31" spans="1:14" x14ac:dyDescent="0.25">
      <c r="A31" s="76" t="s">
        <v>34</v>
      </c>
      <c r="B31" s="38" t="s">
        <v>39</v>
      </c>
      <c r="C31" s="36">
        <f>C29*0.3</f>
        <v>35763.476999999999</v>
      </c>
      <c r="D31" s="39">
        <v>30</v>
      </c>
      <c r="E31" s="36">
        <f>E29*0.3</f>
        <v>97425</v>
      </c>
      <c r="F31" s="39">
        <v>30</v>
      </c>
      <c r="G31" s="36">
        <f>G29*0.3</f>
        <v>319258.92</v>
      </c>
      <c r="H31" s="39">
        <v>30</v>
      </c>
      <c r="I31" s="36">
        <f>I29*0.3</f>
        <v>651388.13099999994</v>
      </c>
      <c r="J31" s="39">
        <v>30</v>
      </c>
      <c r="K31" s="36">
        <f>K29*0.3</f>
        <v>610647.95504999999</v>
      </c>
      <c r="L31" s="39">
        <v>30</v>
      </c>
      <c r="M31" s="10">
        <v>1714484</v>
      </c>
      <c r="N31" s="39">
        <v>30</v>
      </c>
    </row>
    <row r="32" spans="1:14" x14ac:dyDescent="0.25">
      <c r="M32" s="39"/>
    </row>
  </sheetData>
  <mergeCells count="9">
    <mergeCell ref="I27:J27"/>
    <mergeCell ref="M27:N27"/>
    <mergeCell ref="H11:H12"/>
    <mergeCell ref="F3:I4"/>
    <mergeCell ref="C27:D27"/>
    <mergeCell ref="E27:F27"/>
    <mergeCell ref="G27:H27"/>
    <mergeCell ref="K27:L27"/>
    <mergeCell ref="B8:C8"/>
  </mergeCells>
  <phoneticPr fontId="4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ACCEEE999F7848977B87A9F7B69648" ma:contentTypeVersion="10" ma:contentTypeDescription="Loo uus dokument" ma:contentTypeScope="" ma:versionID="f02672792ebe2cdb476847ce8f426007">
  <xsd:schema xmlns:xsd="http://www.w3.org/2001/XMLSchema" xmlns:xs="http://www.w3.org/2001/XMLSchema" xmlns:p="http://schemas.microsoft.com/office/2006/metadata/properties" xmlns:ns2="1ade1d93-9233-43d5-9b98-da0cbf1d2e2d" xmlns:ns3="08adef74-251f-42fc-9024-6df5c4e3f36b" targetNamespace="http://schemas.microsoft.com/office/2006/metadata/properties" ma:root="true" ma:fieldsID="5478142df6101b9c5f7ed8c62361669f" ns2:_="" ns3:_="">
    <xsd:import namespace="1ade1d93-9233-43d5-9b98-da0cbf1d2e2d"/>
    <xsd:import namespace="08adef74-251f-42fc-9024-6df5c4e3f3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de1d93-9233-43d5-9b98-da0cbf1d2e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adef74-251f-42fc-9024-6df5c4e3f36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0d2d6d2-f65b-4c89-ab29-d96283ed764a}" ma:internalName="TaxCatchAll" ma:showField="CatchAllData" ma:web="08adef74-251f-42fc-9024-6df5c4e3f3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adef74-251f-42fc-9024-6df5c4e3f36b" xsi:nil="true"/>
    <lcf76f155ced4ddcb4097134ff3c332f xmlns="1ade1d93-9233-43d5-9b98-da0cbf1d2e2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E88EC4B-7822-42EC-B7E4-20C6BD933B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de1d93-9233-43d5-9b98-da0cbf1d2e2d"/>
    <ds:schemaRef ds:uri="08adef74-251f-42fc-9024-6df5c4e3f3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36BF3D-3BB9-4F0E-B9B1-AB3D89FC39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E84871-4E5A-4214-8697-CD4B3A011DAF}">
  <ds:schemaRefs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1ade1d93-9233-43d5-9b98-da0cbf1d2e2d"/>
    <ds:schemaRef ds:uri="http://schemas.microsoft.com/office/infopath/2007/PartnerControls"/>
    <ds:schemaRef ds:uri="08adef74-251f-42fc-9024-6df5c4e3f36b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3</vt:i4>
      </vt:variant>
    </vt:vector>
  </HeadingPairs>
  <TitlesOfParts>
    <vt:vector size="4" baseType="lpstr">
      <vt:lpstr>Leht1</vt:lpstr>
      <vt:lpstr>Leht1!_Toc225669463</vt:lpstr>
      <vt:lpstr>Leht1!_Toc225669464</vt:lpstr>
      <vt:lpstr>Leht1!_Toc358894120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Ingrid Mangulson</dc:creator>
  <cp:keywords/>
  <dc:description/>
  <cp:lastModifiedBy>Virge Tammaru - RAM</cp:lastModifiedBy>
  <cp:revision/>
  <dcterms:created xsi:type="dcterms:W3CDTF">2021-04-26T13:11:21Z</dcterms:created>
  <dcterms:modified xsi:type="dcterms:W3CDTF">2026-01-31T13:30:40Z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0x01010028ACCEEE999F7848977B87A9F7B69648</vt:lpwstr>
  </property>
  <property fmtid="{D5CDD505-2E9C-101B-9397-08002B2CF9AE}" pid="4" name="_dlc_DocIdItemGuid">
    <vt:lpwstr>6e4e05c1-9b37-45a4-bd72-7695810912b1</vt:lpwstr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2024-10-30T12:29:29Z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8fe098d2-428d-4bd4-9803-7195fe96f0e2</vt:lpwstr>
  </property>
  <property fmtid="{D5CDD505-2E9C-101B-9397-08002B2CF9AE}" pid="10" name="MSIP_Label_defa4170-0d19-0005-0004-bc88714345d2_ActionId">
    <vt:lpwstr>8a3d0dc9-f73e-4e85-9c0f-5ae30603cdc9</vt:lpwstr>
  </property>
  <property fmtid="{D5CDD505-2E9C-101B-9397-08002B2CF9AE}" pid="11" name="MSIP_Label_defa4170-0d19-0005-0004-bc88714345d2_ContentBits">
    <vt:lpwstr>0</vt:lpwstr>
  </property>
  <property fmtid="{D5CDD505-2E9C-101B-9397-08002B2CF9AE}" pid="12" name="MediaServiceImageTags">
    <vt:lpwstr/>
  </property>
  <property fmtid="{D5CDD505-2E9C-101B-9397-08002B2CF9AE}" pid="13" name="xd_ProgID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  <property fmtid="{D5CDD505-2E9C-101B-9397-08002B2CF9AE}" pid="18" name="xd_Signature">
    <vt:bool>false</vt:bool>
  </property>
</Properties>
</file>